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python.xml" ContentType="application/vnd.ms-excel.pyth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4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home/Desktop/"/>
    </mc:Choice>
  </mc:AlternateContent>
  <xr:revisionPtr revIDLastSave="0" documentId="13_ncr:1_{F586AC32-DA82-144E-84F1-FF7C2E62D563}" xr6:coauthVersionLast="47" xr6:coauthVersionMax="47" xr10:uidLastSave="{00000000-0000-0000-0000-000000000000}"/>
  <bookViews>
    <workbookView xWindow="0" yWindow="600" windowWidth="51200" windowHeight="28200" xr2:uid="{C18F183A-2195-0A4D-82A6-4FB46B939A32}"/>
  </bookViews>
  <sheets>
    <sheet name="Sforzo Nyy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" i="1" l="1"/>
  <c r="D8" i="1" s="1"/>
  <c r="D5" i="1"/>
  <c r="I16" i="1"/>
  <c r="D11" i="1"/>
  <c r="I5" i="1"/>
  <c r="I6" i="1" s="1"/>
  <c r="I7" i="1" s="1"/>
  <c r="I8" i="1" s="1"/>
  <c r="I9" i="1" s="1"/>
  <c r="I10" i="1" s="1"/>
  <c r="I11" i="1" s="1"/>
  <c r="I12" i="1" s="1"/>
  <c r="I13" i="1" s="1"/>
  <c r="I14" i="1" s="1"/>
  <c r="I15" i="1" s="1"/>
  <c r="J4" i="1" a="1"/>
  <c r="J4" i="1" l="1"/>
  <c r="J5" i="1" a="1"/>
  <c r="J6" i="1" a="1"/>
  <c r="J5" i="1" l="1"/>
  <c r="J6" i="1"/>
  <c r="J7" i="1" a="1"/>
  <c r="J8" i="1" a="1"/>
  <c r="J7" i="1" l="1"/>
  <c r="J8" i="1"/>
  <c r="J9" i="1" a="1"/>
  <c r="J9" i="1" l="1"/>
  <c r="J10" i="1" a="1"/>
  <c r="J10" i="1" l="1"/>
  <c r="J11" i="1" a="1"/>
  <c r="J11" i="1" l="1"/>
  <c r="J12" i="1" a="1"/>
  <c r="J12" i="1" l="1"/>
  <c r="J13" i="1" a="1"/>
  <c r="J13" i="1" l="1"/>
  <c r="J14" i="1" a="1"/>
  <c r="J14" i="1" l="1"/>
  <c r="J15" i="1" a="1"/>
  <c r="J15" i="1" l="1"/>
  <c r="J16" i="1" a="1"/>
  <c r="J16" i="1" l="1"/>
  <c r="J19" i="1" l="1"/>
  <c r="I19" i="1" s="1"/>
  <c r="D15" i="1" s="1"/>
  <c r="D16" i="1" l="1"/>
  <c r="D24" i="1" s="1"/>
  <c r="D20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python.xml><?xml version="1.0" encoding="utf-8"?>
<python xmlns="http://schemas.microsoft.com/office/spreadsheetml/2023/python">
  <environmentDefinition id="{882DD1B0-6546-4DFA-8A08-902A380B44EA}">
    <initialization>
      <code xml:space="preserve">import numpy as np
import pandas as pd
import matplotlib.pyplot as plt
import seaborn as sns
import statsmodels as sm
import excel
import warnings
warnings.simplefilter('ignore')
excel.set_xl_scalar_conversion(excel.convert_to_scalar)
excel.set_xl_array_conversion(excel.convert_to_dataframe)
</code>
    </initialization>
  </environmentDefinition>
  <pythonScripts>
    <pythonScript>
      <code>import numpy as np
from scipy.integrate import solve_bvp
# Definire l'equazione differenziale
def beam_ode(x, y, k, E, I, gamma, L):
    return np.vstack((y[1], y[2], y[3], -k/E/I * y[0] + (gamma * L - gamma * x) / E / I))
# Definire le condizioni al contorno
def bc(ya, yb):
    return np.array([ya[0], ya[2], yb[1], yb[2]])
# Parametri della trave e del suolo
t = float(xl(%P2%))
R = float(xl(%P3%))
E = float(xl(%P4%))
I = float(xl(%P5%))
k = float(xl(%P6%))
gamma = float(xl(%P7%))
L =float( xl(%P8%))
# Definire il dominio e una soluzione iniziale
x = np.linspace(0, L, 100)
y = np.zeros((4, x.size))
# Risolvere l'ODE con condizioni al contorno
sol = solve_bvp(lambda x, y: beam_ode(x, y, k, E, I, gamma, L), bc, x, y)
# Funzione per ottenere y ad un certo x
def get_y_at_x(x_value):
    return sol.sol(x_value)[0]
# Esempio: calcolare y a x = 5
x_value = xl(%P9%)
y_value = get_y_at_x(x_value)
N = E * t * y_value / R / 1000</code>
    </pythonScript>
    <pythonScript>
      <code>import numpy as np
from scipy.integrate import solve_bvp
# Definire l'equazione differenziale
def beam_ode(x, y, k, E, I, gamma, L):
    return np.vstack((y[1], y[2], y[3], -k/E/I * y[0] + (gamma * L - gamma * x) / E / I))
# Definire le condizioni al contorno
def bc(ya, yb):
    return np.array([ya[0], ya[2], yb[1], yb[2]])
# Parametri della trave e del suolo
t = float(xl(%P2%))
R = float(xl(%P3%))
E = float(xl(%P4%))
I = float(xl(%P5%))
k = float(xl(%P6%))
gamma = float(xl(%P7%))
L =float( xl(%P8%))
# Definire il dominio e una soluzione iniziale
x = np.linspace(0, L, 100)
y = np.zeros((4, x.size))
# Risolvere l'ODE con condizioni al contorno
sol = solve_bvp(lambda x, y: beam_ode(x, y, k, E, I, gamma, L), bc, x, y)
# Funzione per ottenere y ad un certo x
def get_y_at_x(x_value):
    return sol.sol(x_value)[0]
# Esempio: calcolare y a x = 5
x_value = xl(%P9%)
y_value = get_y_at_x(x_value)
N = E * t * y_value / R / 1000</code>
    </pythonScript>
    <pythonScript>
      <code>import numpy as np
from scipy.integrate import solve_bvp
# Definire l'equazione differenziale
def beam_ode(x, y, k, E, I, gamma, L):
    return np.vstack((y[1], y[2], y[3], -k/E/I * y[0] + (gamma * L - gamma * x) / E / I))
# Definire le condizioni al contorno
def bc(ya, yb):
    return np.array([ya[0], ya[2], yb[1], yb[2]])
# Parametri della trave e del suolo
t = float(xl(%P2%))
R = float(xl(%P3%))
E = float(xl(%P4%))
I = float(xl(%P5%))
k = float(xl(%P6%))
gamma = float(xl(%P7%))
L =float( xl(%P8%))
# Definire il dominio e una soluzione iniziale
x = np.linspace(0, L, 100)
y = np.zeros((4, x.size))
# Risolvere l'ODE con condizioni al contorno
sol = solve_bvp(lambda x, y: beam_ode(x, y, k, E, I, gamma, L), bc, x, y)
# Funzione per ottenere y ad un certo x
def get_y_at_x(x_value):
    return sol.sol(x_value)[0]
# Esempio: calcolare y a x = 5
x_value = xl(%P9%)
y_value = get_y_at_x(x_value)
N = E * t * y_value / R / 1000</code>
    </pythonScript>
    <pythonScript>
      <code>import numpy as np
from scipy.integrate import solve_bvp
# Definire l'equazione differenziale
def beam_ode(x, y, k, E, I, gamma):
    return np.vstack((y[1], y[2], y[3], -k/E/I * y[0] + (gamma * L - gamma * x)  / E / I))
# Definire le condizioni al contorno
def bc(ya, yb):
    return np.array([ya[0], ya[2], yb[1], yb[2]])
# Parametri della trave e del suolo
t = float(xl(%P2%))
R = float(xl(%P3%))
E = float(xl(%P4%))
I = float(xl(%P5%))
k = float(xl(%P6%))
gamma = float(xl(%P7%))
L =float( xl(%P8%))
# Definire il dominio e una soluzione iniziale
x = np.linspace(0, L, 100)
y = np.zeros((4, x.size))
# Risolvere l'ODE con condizioni al contorno
sol = solve_bvp(lambda x, y: beam_ode(x, y, k, E, I, gamma), bc, x, y)
# Verificare se la soluzione è stata trovata
if sol.success:
    print("Soluzione trovata!")
else:
    print("Soluzione non trovata.")
# Funzione per ottenere y ad un certo x
def get_y_at_x(x_value):
    return sol.sol(x_value)[0]
# Esempio: calcolare y a x = 5
x_value = xl(%P9%)
y_value = get_y_at_x(x_value)
N = E * t * y_value / R / 1000</code>
    </pythonScript>
  </pythonScripts>
</python>
</file>

<file path=xl/sharedStrings.xml><?xml version="1.0" encoding="utf-8"?>
<sst xmlns="http://schemas.openxmlformats.org/spreadsheetml/2006/main" count="52" uniqueCount="29">
  <si>
    <t>Risultati analitici caso idrostatico</t>
  </si>
  <si>
    <t>Altezza serbatoio</t>
  </si>
  <si>
    <t>H</t>
  </si>
  <si>
    <t>m</t>
  </si>
  <si>
    <t>kN</t>
  </si>
  <si>
    <t>Raggio serbatoio</t>
  </si>
  <si>
    <t>R</t>
  </si>
  <si>
    <t>Spessore parete</t>
  </si>
  <si>
    <t>t</t>
  </si>
  <si>
    <t>Costante elastica</t>
  </si>
  <si>
    <t>k</t>
  </si>
  <si>
    <r>
      <t>N/m</t>
    </r>
    <r>
      <rPr>
        <vertAlign val="superscript"/>
        <sz val="11"/>
        <color theme="1"/>
        <rFont val="EB Garamond"/>
      </rPr>
      <t>3</t>
    </r>
  </si>
  <si>
    <t>Modulo di Young</t>
  </si>
  <si>
    <t>E</t>
  </si>
  <si>
    <r>
      <t>N/m</t>
    </r>
    <r>
      <rPr>
        <vertAlign val="superscript"/>
        <sz val="11"/>
        <color theme="1"/>
        <rFont val="EB Garamond"/>
      </rPr>
      <t>2</t>
    </r>
  </si>
  <si>
    <t>I</t>
  </si>
  <si>
    <r>
      <t>m</t>
    </r>
    <r>
      <rPr>
        <vertAlign val="superscript"/>
        <sz val="11"/>
        <color theme="1"/>
        <rFont val="EB Garamond"/>
      </rPr>
      <t>4</t>
    </r>
  </si>
  <si>
    <t>Peso specifico liquido</t>
  </si>
  <si>
    <t>γ</t>
  </si>
  <si>
    <t>Analitico</t>
  </si>
  <si>
    <t>z</t>
  </si>
  <si>
    <t>Forza normale orizzontale</t>
  </si>
  <si>
    <t>F</t>
  </si>
  <si>
    <t>Errore</t>
  </si>
  <si>
    <t>e</t>
  </si>
  <si>
    <t>%</t>
  </si>
  <si>
    <t>Forza normale orizzontale FEM</t>
  </si>
  <si>
    <t>Inerzia sezione</t>
  </si>
  <si>
    <t>Coordinata 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</si>
</sst>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"/>
  </numFmts>
  <fonts count="7" x14ac:knownFonts="1">
    <font>
      <sz val="12"/>
      <color theme="1"/>
      <name val="Aptos Narrow"/>
      <family val="2"/>
      <scheme val="minor"/>
    </font>
    <font>
      <sz val="11"/>
      <color theme="1"/>
      <name val="EB Garamond"/>
    </font>
    <font>
      <b/>
      <sz val="12"/>
      <color theme="1"/>
      <name val="EB Garamond"/>
    </font>
    <font>
      <sz val="9"/>
      <name val="EB Garamond"/>
    </font>
    <font>
      <sz val="8"/>
      <name val="EB Garamond"/>
    </font>
    <font>
      <vertAlign val="superscript"/>
      <sz val="11"/>
      <color theme="1"/>
      <name val="EB Garamond"/>
    </font>
    <font>
      <b/>
      <sz val="11"/>
      <color theme="1"/>
      <name val="EB Garamond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right" vertical="center"/>
    </xf>
    <xf numFmtId="0" fontId="2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right" vertical="center"/>
    </xf>
    <xf numFmtId="0" fontId="1" fillId="2" borderId="1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3" fillId="2" borderId="0" xfId="0" applyFont="1" applyFill="1" applyAlignment="1">
      <alignment horizontal="center"/>
    </xf>
    <xf numFmtId="164" fontId="3" fillId="2" borderId="0" xfId="0" applyNumberFormat="1" applyFont="1" applyFill="1" applyAlignment="1">
      <alignment horizontal="center"/>
    </xf>
    <xf numFmtId="0" fontId="1" fillId="2" borderId="2" xfId="0" applyFont="1" applyFill="1" applyBorder="1" applyAlignment="1">
      <alignment vertical="center"/>
    </xf>
    <xf numFmtId="0" fontId="1" fillId="2" borderId="2" xfId="0" applyFont="1" applyFill="1" applyBorder="1" applyAlignment="1">
      <alignment horizontal="right" vertical="center"/>
    </xf>
    <xf numFmtId="165" fontId="1" fillId="2" borderId="2" xfId="0" applyNumberFormat="1" applyFont="1" applyFill="1" applyBorder="1" applyAlignment="1">
      <alignment horizontal="right" vertical="center"/>
    </xf>
    <xf numFmtId="2" fontId="3" fillId="2" borderId="0" xfId="0" applyNumberFormat="1" applyFont="1" applyFill="1" applyAlignment="1">
      <alignment horizontal="center"/>
    </xf>
    <xf numFmtId="164" fontId="4" fillId="2" borderId="0" xfId="0" applyNumberFormat="1" applyFont="1" applyFill="1" applyAlignment="1">
      <alignment horizontal="center" vertical="center"/>
    </xf>
    <xf numFmtId="0" fontId="1" fillId="3" borderId="2" xfId="0" applyFont="1" applyFill="1" applyBorder="1" applyAlignment="1">
      <alignment vertical="center"/>
    </xf>
    <xf numFmtId="0" fontId="1" fillId="3" borderId="2" xfId="0" applyFont="1" applyFill="1" applyBorder="1" applyAlignment="1">
      <alignment horizontal="right" vertical="center"/>
    </xf>
    <xf numFmtId="2" fontId="1" fillId="2" borderId="2" xfId="0" applyNumberFormat="1" applyFont="1" applyFill="1" applyBorder="1" applyAlignment="1">
      <alignment vertical="center"/>
    </xf>
    <xf numFmtId="10" fontId="3" fillId="2" borderId="0" xfId="0" applyNumberFormat="1" applyFont="1" applyFill="1" applyAlignment="1">
      <alignment horizontal="center"/>
    </xf>
    <xf numFmtId="2" fontId="1" fillId="2" borderId="0" xfId="0" applyNumberFormat="1" applyFont="1" applyFill="1" applyAlignment="1">
      <alignment vertical="center"/>
    </xf>
    <xf numFmtId="165" fontId="1" fillId="2" borderId="0" xfId="0" applyNumberFormat="1" applyFont="1" applyFill="1" applyAlignment="1">
      <alignment horizontal="right" vertical="center"/>
    </xf>
    <xf numFmtId="2" fontId="1" fillId="2" borderId="2" xfId="0" applyNumberFormat="1" applyFont="1" applyFill="1" applyBorder="1" applyAlignment="1">
      <alignment horizontal="right" vertical="center"/>
    </xf>
    <xf numFmtId="0" fontId="6" fillId="2" borderId="0" xfId="0" applyFont="1" applyFill="1" applyAlignment="1">
      <alignment vertical="center"/>
    </xf>
    <xf numFmtId="11" fontId="3" fillId="2" borderId="0" xfId="0" applyNumberFormat="1" applyFont="1" applyFill="1" applyAlignment="1">
      <alignment horizontal="center"/>
    </xf>
    <xf numFmtId="11" fontId="1" fillId="3" borderId="2" xfId="0" applyNumberFormat="1" applyFont="1" applyFill="1" applyBorder="1" applyAlignment="1" applyProtection="1">
      <alignment vertical="center"/>
      <protection locked="0"/>
    </xf>
    <xf numFmtId="2" fontId="1" fillId="3" borderId="2" xfId="0" applyNumberFormat="1" applyFont="1" applyFill="1" applyBorder="1" applyAlignment="1" applyProtection="1">
      <alignment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5" Type="http://schemas.openxmlformats.org/officeDocument/2006/relationships/sheetMetadata" Target="metadata.xml"/><Relationship Id="rId10" Type="http://schemas.microsoft.com/office/2023/09/relationships/Python" Target="python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spPr>
            <a:ln w="25400" cap="rnd">
              <a:solidFill>
                <a:schemeClr val="tx1">
                  <a:lumMod val="95000"/>
                  <a:lumOff val="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'Sforzo Nyy'!$J$4:$J$16</c:f>
              <c:numCache>
                <c:formatCode>0.00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xVal>
          <c:yVal>
            <c:numRef>
              <c:f>'Sforzo Nyy'!$I$4:$I$16</c:f>
              <c:numCache>
                <c:formatCode>0.00</c:formatCode>
                <c:ptCount val="13"/>
                <c:pt idx="0">
                  <c:v>0</c:v>
                </c:pt>
                <c:pt idx="1">
                  <c:v>0.66666666666666663</c:v>
                </c:pt>
                <c:pt idx="2">
                  <c:v>1.3333333333333333</c:v>
                </c:pt>
                <c:pt idx="3">
                  <c:v>2</c:v>
                </c:pt>
                <c:pt idx="4">
                  <c:v>2.6666666666666665</c:v>
                </c:pt>
                <c:pt idx="5">
                  <c:v>3.333333333333333</c:v>
                </c:pt>
                <c:pt idx="6">
                  <c:v>3.9999999999999996</c:v>
                </c:pt>
                <c:pt idx="7">
                  <c:v>4.6666666666666661</c:v>
                </c:pt>
                <c:pt idx="8">
                  <c:v>5.333333333333333</c:v>
                </c:pt>
                <c:pt idx="9">
                  <c:v>6</c:v>
                </c:pt>
                <c:pt idx="10">
                  <c:v>6.666666666666667</c:v>
                </c:pt>
                <c:pt idx="11">
                  <c:v>7.3333333333333339</c:v>
                </c:pt>
                <c:pt idx="12">
                  <c:v>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FC6-C946-AD45-E219B334FE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57717752"/>
        <c:axId val="857722432"/>
      </c:scatterChart>
      <c:valAx>
        <c:axId val="8577177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EB Garamond" pitchFamily="2" charset="0"/>
                <a:ea typeface="EB Garamond" pitchFamily="2" charset="0"/>
                <a:cs typeface="EB Garamond" pitchFamily="2" charset="0"/>
              </a:defRPr>
            </a:pPr>
            <a:endParaRPr lang="en-IT"/>
          </a:p>
        </c:txPr>
        <c:crossAx val="857722432"/>
        <c:crosses val="autoZero"/>
        <c:crossBetween val="midCat"/>
      </c:valAx>
      <c:valAx>
        <c:axId val="857722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EB Garamond" pitchFamily="2" charset="0"/>
                <a:ea typeface="EB Garamond" pitchFamily="2" charset="0"/>
                <a:cs typeface="EB Garamond" pitchFamily="2" charset="0"/>
              </a:defRPr>
            </a:pPr>
            <a:endParaRPr lang="en-IT"/>
          </a:p>
        </c:txPr>
        <c:crossAx val="8577177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311799</xdr:colOff>
      <xdr:row>2</xdr:row>
      <xdr:rowOff>195910</xdr:rowOff>
    </xdr:from>
    <xdr:to>
      <xdr:col>19</xdr:col>
      <xdr:colOff>9047</xdr:colOff>
      <xdr:row>18</xdr:row>
      <xdr:rowOff>79341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2C04E61-FF73-2648-8F03-C82E99CF1D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10</v>
    <v>8</v>
  </rv>
  <rv s="1">
    <v>10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E52BCC-3ACD-B041-88F2-D56E01087F36}">
  <dimension ref="B1:L106"/>
  <sheetViews>
    <sheetView tabSelected="1" zoomScale="92" workbookViewId="0">
      <selection activeCell="D5" sqref="D5"/>
    </sheetView>
  </sheetViews>
  <sheetFormatPr baseColWidth="10" defaultColWidth="9.1640625" defaultRowHeight="18" customHeight="1" x14ac:dyDescent="0.2"/>
  <cols>
    <col min="1" max="1" width="5.6640625" style="1" customWidth="1"/>
    <col min="2" max="2" width="41.5" style="1" customWidth="1"/>
    <col min="3" max="3" width="9.1640625" style="2"/>
    <col min="4" max="4" width="20.83203125" style="1" customWidth="1"/>
    <col min="5" max="9" width="9.1640625" style="1"/>
    <col min="10" max="10" width="9.5" style="1" bestFit="1" customWidth="1"/>
    <col min="11" max="20" width="9.1640625" style="1"/>
    <col min="21" max="21" width="10" style="1" bestFit="1" customWidth="1"/>
    <col min="22" max="16384" width="9.1640625" style="1"/>
  </cols>
  <sheetData>
    <row r="1" spans="2:12" ht="28.5" customHeight="1" x14ac:dyDescent="0.2"/>
    <row r="2" spans="2:12" ht="22" customHeight="1" thickBot="1" x14ac:dyDescent="0.25">
      <c r="B2" s="3" t="s">
        <v>0</v>
      </c>
      <c r="C2" s="4"/>
      <c r="D2" s="5"/>
      <c r="E2" s="5"/>
    </row>
    <row r="3" spans="2:12" ht="22" customHeight="1" x14ac:dyDescent="0.2">
      <c r="B3" s="6"/>
      <c r="F3" s="7"/>
      <c r="G3" s="8"/>
      <c r="H3" s="7"/>
      <c r="I3" s="7"/>
      <c r="J3" s="7"/>
      <c r="K3" s="7"/>
      <c r="L3" s="7"/>
    </row>
    <row r="4" spans="2:12" ht="18.75" customHeight="1" x14ac:dyDescent="0.2">
      <c r="B4" s="14" t="s">
        <v>1</v>
      </c>
      <c r="C4" s="15" t="s">
        <v>2</v>
      </c>
      <c r="D4" s="24">
        <v>8</v>
      </c>
      <c r="E4" s="14" t="s">
        <v>3</v>
      </c>
      <c r="F4" s="7"/>
      <c r="G4" s="7"/>
      <c r="H4" s="7"/>
      <c r="I4" s="12">
        <v>0</v>
      </c>
      <c r="J4" s="12" t="e" cm="1" vm="1">
        <f t="array" ref="J4">_xlfn._xlws.PY(0,0,D6,D5,D10,D11,D8,D12,D4,I4)</f>
        <v>#VALUE!</v>
      </c>
      <c r="K4" s="7" t="s">
        <v>4</v>
      </c>
      <c r="L4" s="7"/>
    </row>
    <row r="5" spans="2:12" ht="18.75" customHeight="1" x14ac:dyDescent="0.2">
      <c r="B5" s="14" t="s">
        <v>5</v>
      </c>
      <c r="C5" s="15" t="s">
        <v>6</v>
      </c>
      <c r="D5" s="24">
        <f>33/2</f>
        <v>16.5</v>
      </c>
      <c r="E5" s="14" t="s">
        <v>3</v>
      </c>
      <c r="F5" s="7"/>
      <c r="G5" s="7"/>
      <c r="H5" s="7"/>
      <c r="I5" s="12">
        <f>I4+($I$16-$I$4)/12</f>
        <v>0.66666666666666663</v>
      </c>
      <c r="J5" s="12" t="e" cm="1" vm="1">
        <f t="array" ref="J5">_xlfn._xlws.PY(1,0,D6,D5,D10,D11,D8,D12,D4,I5)</f>
        <v>#VALUE!</v>
      </c>
      <c r="K5" s="7" t="s">
        <v>4</v>
      </c>
      <c r="L5" s="7"/>
    </row>
    <row r="6" spans="2:12" ht="19.5" customHeight="1" x14ac:dyDescent="0.2">
      <c r="B6" s="14" t="s">
        <v>7</v>
      </c>
      <c r="C6" s="15" t="s">
        <v>8</v>
      </c>
      <c r="D6" s="24">
        <v>0.33</v>
      </c>
      <c r="E6" s="14" t="s">
        <v>3</v>
      </c>
      <c r="F6" s="7"/>
      <c r="G6" s="13"/>
      <c r="H6" s="7"/>
      <c r="I6" s="12">
        <f t="shared" ref="I6:I15" si="0">I5+($I$16-$I$4)/12</f>
        <v>1.3333333333333333</v>
      </c>
      <c r="J6" s="12" t="e" cm="1" vm="1">
        <f t="array" ref="J6">_xlfn._xlws.PY(2,0,D6,D5,D10,D11,D8,D12,D4,I6)</f>
        <v>#VALUE!</v>
      </c>
      <c r="K6" s="7" t="s">
        <v>4</v>
      </c>
      <c r="L6" s="7"/>
    </row>
    <row r="7" spans="2:12" ht="18" customHeight="1" x14ac:dyDescent="0.2">
      <c r="B7" s="9"/>
      <c r="C7" s="10"/>
      <c r="D7" s="11"/>
      <c r="E7" s="9"/>
      <c r="F7" s="7"/>
      <c r="G7" s="13"/>
      <c r="H7" s="7"/>
      <c r="I7" s="12">
        <f t="shared" si="0"/>
        <v>2</v>
      </c>
      <c r="J7" s="12" t="e" cm="1" vm="1">
        <f t="array" ref="J7">_xlfn._xlws.PY(2,0,D6,D5,D10,D11,D8,D12,D4,I7)</f>
        <v>#VALUE!</v>
      </c>
      <c r="K7" s="7" t="s">
        <v>4</v>
      </c>
      <c r="L7" s="7"/>
    </row>
    <row r="8" spans="2:12" ht="18" customHeight="1" x14ac:dyDescent="0.2">
      <c r="B8" s="9" t="s">
        <v>9</v>
      </c>
      <c r="C8" s="10" t="s">
        <v>10</v>
      </c>
      <c r="D8" s="11">
        <f>D10*D6/(D5^2)</f>
        <v>41939393.939393938</v>
      </c>
      <c r="E8" s="9" t="s">
        <v>11</v>
      </c>
      <c r="F8" s="7"/>
      <c r="G8" s="13"/>
      <c r="H8" s="7"/>
      <c r="I8" s="12">
        <f t="shared" si="0"/>
        <v>2.6666666666666665</v>
      </c>
      <c r="J8" s="12" t="e" cm="1" vm="1">
        <f t="array" ref="J8">_xlfn._xlws.PY(3,0,D6,D5,D10,D11,D8,D12,D4,I8)</f>
        <v>#VALUE!</v>
      </c>
      <c r="K8" s="7" t="s">
        <v>4</v>
      </c>
      <c r="L8" s="7"/>
    </row>
    <row r="9" spans="2:12" ht="18" customHeight="1" x14ac:dyDescent="0.2">
      <c r="D9" s="19"/>
      <c r="F9" s="7"/>
      <c r="G9" s="13"/>
      <c r="H9" s="7"/>
      <c r="I9" s="12">
        <f t="shared" si="0"/>
        <v>3.333333333333333</v>
      </c>
      <c r="J9" s="12" t="e" cm="1" vm="1">
        <f t="array" ref="J9">_xlfn._xlws.PY(3,0,D6,D5,D10,D11,D8,D12,D4,I9)</f>
        <v>#VALUE!</v>
      </c>
      <c r="K9" s="7" t="s">
        <v>4</v>
      </c>
      <c r="L9" s="7"/>
    </row>
    <row r="10" spans="2:12" ht="18" customHeight="1" x14ac:dyDescent="0.2">
      <c r="B10" s="14" t="s">
        <v>12</v>
      </c>
      <c r="C10" s="15" t="s">
        <v>13</v>
      </c>
      <c r="D10" s="23">
        <f>3.46*10^10</f>
        <v>34600000000</v>
      </c>
      <c r="E10" s="14" t="s">
        <v>14</v>
      </c>
      <c r="F10" s="22"/>
      <c r="G10" s="13"/>
      <c r="H10" s="7"/>
      <c r="I10" s="12">
        <f t="shared" si="0"/>
        <v>3.9999999999999996</v>
      </c>
      <c r="J10" s="12" t="e" cm="1" vm="1">
        <f t="array" ref="J10">_xlfn._xlws.PY(3,0,D6,D5,D10,D11,D8,D12,D4,I10)</f>
        <v>#VALUE!</v>
      </c>
      <c r="K10" s="7" t="s">
        <v>4</v>
      </c>
      <c r="L10" s="7"/>
    </row>
    <row r="11" spans="2:12" ht="18" customHeight="1" x14ac:dyDescent="0.2">
      <c r="B11" s="9" t="s">
        <v>27</v>
      </c>
      <c r="C11" s="10" t="s">
        <v>15</v>
      </c>
      <c r="D11" s="11">
        <f>(1*(D6^(3)))/12</f>
        <v>2.9947500000000004E-3</v>
      </c>
      <c r="E11" s="9" t="s">
        <v>16</v>
      </c>
      <c r="F11" s="7"/>
      <c r="G11" s="13"/>
      <c r="H11" s="7"/>
      <c r="I11" s="12">
        <f t="shared" si="0"/>
        <v>4.6666666666666661</v>
      </c>
      <c r="J11" s="12" t="e" cm="1" vm="1">
        <f t="array" ref="J11">_xlfn._xlws.PY(3,0,D6,D5,D10,D11,D8,D12,D4,I11)</f>
        <v>#VALUE!</v>
      </c>
      <c r="K11" s="7" t="s">
        <v>4</v>
      </c>
      <c r="L11" s="7"/>
    </row>
    <row r="12" spans="2:12" ht="18" customHeight="1" x14ac:dyDescent="0.2">
      <c r="B12" s="9" t="s">
        <v>17</v>
      </c>
      <c r="C12" s="10" t="s">
        <v>18</v>
      </c>
      <c r="D12" s="20">
        <v>10000</v>
      </c>
      <c r="E12" s="9" t="s">
        <v>11</v>
      </c>
      <c r="F12" s="7"/>
      <c r="G12" s="13"/>
      <c r="H12" s="7"/>
      <c r="I12" s="12">
        <f t="shared" si="0"/>
        <v>5.333333333333333</v>
      </c>
      <c r="J12" s="12" t="e" cm="1" vm="1">
        <f t="array" ref="J12">_xlfn._xlws.PY(2,0,D6,D5,D10,D11,D8,D12,D4,I12)</f>
        <v>#VALUE!</v>
      </c>
      <c r="K12" s="7" t="s">
        <v>4</v>
      </c>
      <c r="L12" s="7"/>
    </row>
    <row r="13" spans="2:12" ht="18" customHeight="1" x14ac:dyDescent="0.2">
      <c r="F13" s="7"/>
      <c r="G13" s="7"/>
      <c r="H13" s="7"/>
      <c r="I13" s="12">
        <f t="shared" si="0"/>
        <v>6</v>
      </c>
      <c r="J13" s="12" t="e" cm="1" vm="1">
        <f t="array" ref="J13">_xlfn._xlws.PY(2,0,D6,D5,D10,D11,D8,D12,D4,I13)</f>
        <v>#VALUE!</v>
      </c>
      <c r="K13" s="7" t="s">
        <v>4</v>
      </c>
      <c r="L13" s="7"/>
    </row>
    <row r="14" spans="2:12" ht="18" customHeight="1" x14ac:dyDescent="0.2">
      <c r="B14" s="21" t="s">
        <v>19</v>
      </c>
      <c r="F14" s="7"/>
      <c r="G14" s="7"/>
      <c r="H14" s="7"/>
      <c r="I14" s="12">
        <f t="shared" si="0"/>
        <v>6.666666666666667</v>
      </c>
      <c r="J14" s="12" t="e" cm="1" vm="1">
        <f t="array" ref="J14">_xlfn._xlws.PY(2,0,D6,D5,D10,D11,D8,D12,D4,I14)</f>
        <v>#VALUE!</v>
      </c>
      <c r="K14" s="7" t="s">
        <v>4</v>
      </c>
      <c r="L14" s="7"/>
    </row>
    <row r="15" spans="2:12" ht="18" customHeight="1" x14ac:dyDescent="0.2">
      <c r="B15" s="9" t="s">
        <v>28</v>
      </c>
      <c r="C15" s="10" t="s">
        <v>20</v>
      </c>
      <c r="D15" s="16" t="e" vm="2">
        <f>I19</f>
        <v>#VALUE!</v>
      </c>
      <c r="E15" s="9" t="s">
        <v>3</v>
      </c>
      <c r="F15" s="7"/>
      <c r="G15" s="7"/>
      <c r="H15" s="7"/>
      <c r="I15" s="12">
        <f t="shared" si="0"/>
        <v>7.3333333333333339</v>
      </c>
      <c r="J15" s="12" t="e" cm="1" vm="1">
        <f t="array" ref="J15">_xlfn._xlws.PY(2,0,D6,D5,D10,D11,D8,D12,D4,I15)</f>
        <v>#VALUE!</v>
      </c>
      <c r="K15" s="7" t="s">
        <v>4</v>
      </c>
      <c r="L15" s="7"/>
    </row>
    <row r="16" spans="2:12" ht="18" customHeight="1" x14ac:dyDescent="0.2">
      <c r="B16" s="9" t="s">
        <v>21</v>
      </c>
      <c r="C16" s="10" t="s">
        <v>22</v>
      </c>
      <c r="D16" s="16" t="e" vm="2">
        <f>J19</f>
        <v>#VALUE!</v>
      </c>
      <c r="E16" s="9" t="s">
        <v>4</v>
      </c>
      <c r="F16" s="7"/>
      <c r="G16" s="7"/>
      <c r="H16" s="7"/>
      <c r="I16" s="12">
        <f>D4</f>
        <v>8</v>
      </c>
      <c r="J16" s="12" t="e" cm="1" vm="1">
        <f t="array" ref="J16">_xlfn._xlws.PY(1,0,D6,D5,D10,D11,D8,D12,D4,I16)</f>
        <v>#VALUE!</v>
      </c>
      <c r="K16" s="7" t="s">
        <v>4</v>
      </c>
      <c r="L16" s="7"/>
    </row>
    <row r="17" spans="2:12" ht="18" customHeight="1" x14ac:dyDescent="0.2">
      <c r="F17" s="7"/>
      <c r="G17" s="7"/>
      <c r="H17" s="7"/>
      <c r="I17" s="7"/>
      <c r="J17" s="7"/>
      <c r="K17" s="7"/>
      <c r="L17" s="7"/>
    </row>
    <row r="18" spans="2:12" ht="18" customHeight="1" x14ac:dyDescent="0.2">
      <c r="F18" s="7"/>
      <c r="G18" s="7"/>
      <c r="H18" s="7"/>
      <c r="I18" s="7"/>
      <c r="J18" s="7"/>
      <c r="K18" s="7"/>
      <c r="L18" s="7"/>
    </row>
    <row r="19" spans="2:12" ht="18" customHeight="1" x14ac:dyDescent="0.2">
      <c r="D19" s="18"/>
      <c r="F19" s="7"/>
      <c r="G19" s="7"/>
      <c r="H19" s="7"/>
      <c r="I19" s="12" t="e" vm="2">
        <f>_xlfn.XLOOKUP(J19,J4:J16,I4:I16)</f>
        <v>#VALUE!</v>
      </c>
      <c r="J19" s="12" t="e" vm="2">
        <f>MAX(J4:J16)</f>
        <v>#VALUE!</v>
      </c>
      <c r="K19" s="7" t="s">
        <v>4</v>
      </c>
      <c r="L19" s="7"/>
    </row>
    <row r="20" spans="2:12" ht="18" customHeight="1" x14ac:dyDescent="0.2">
      <c r="B20" s="9" t="s">
        <v>28</v>
      </c>
      <c r="C20" s="10" t="s">
        <v>20</v>
      </c>
      <c r="D20" s="16" t="e" vm="2">
        <f>I19</f>
        <v>#VALUE!</v>
      </c>
      <c r="E20" s="9" t="s">
        <v>3</v>
      </c>
      <c r="F20" s="7"/>
      <c r="G20" s="7"/>
      <c r="H20" s="7"/>
      <c r="I20" s="12"/>
      <c r="J20" s="12"/>
      <c r="K20" s="7"/>
      <c r="L20" s="7"/>
    </row>
    <row r="21" spans="2:12" ht="18" customHeight="1" x14ac:dyDescent="0.2">
      <c r="B21" s="14" t="s">
        <v>26</v>
      </c>
      <c r="C21" s="15" t="s">
        <v>22</v>
      </c>
      <c r="D21" s="24">
        <v>846.24</v>
      </c>
      <c r="E21" s="14" t="s">
        <v>4</v>
      </c>
      <c r="F21" s="7"/>
      <c r="G21" s="7"/>
      <c r="H21" s="7"/>
      <c r="I21" s="7"/>
      <c r="J21" s="17"/>
      <c r="K21" s="7"/>
      <c r="L21" s="7"/>
    </row>
    <row r="22" spans="2:12" ht="18" customHeight="1" x14ac:dyDescent="0.2">
      <c r="F22" s="7"/>
      <c r="G22" s="7"/>
      <c r="H22" s="7"/>
      <c r="I22" s="7"/>
      <c r="J22" s="7"/>
      <c r="K22" s="7"/>
      <c r="L22" s="7"/>
    </row>
    <row r="23" spans="2:12" ht="18" customHeight="1" x14ac:dyDescent="0.2">
      <c r="F23" s="7"/>
      <c r="G23" s="7"/>
      <c r="H23" s="7"/>
      <c r="I23" s="7"/>
      <c r="J23" s="7"/>
      <c r="K23" s="7"/>
      <c r="L23" s="7"/>
    </row>
    <row r="24" spans="2:12" ht="18" customHeight="1" x14ac:dyDescent="0.2">
      <c r="B24" s="9" t="s">
        <v>23</v>
      </c>
      <c r="C24" s="10" t="s">
        <v>24</v>
      </c>
      <c r="D24" s="16" t="e" vm="2">
        <f>(D16-D21)/D21*100</f>
        <v>#VALUE!</v>
      </c>
      <c r="E24" s="9" t="s">
        <v>25</v>
      </c>
      <c r="F24" s="7"/>
      <c r="G24" s="7"/>
      <c r="H24" s="7"/>
      <c r="I24" s="7"/>
      <c r="J24" s="7"/>
      <c r="K24" s="7"/>
      <c r="L24" s="7"/>
    </row>
    <row r="25" spans="2:12" ht="18" customHeight="1" x14ac:dyDescent="0.2">
      <c r="F25" s="7"/>
      <c r="G25" s="7"/>
      <c r="H25" s="7"/>
      <c r="I25" s="7"/>
      <c r="J25" s="7"/>
      <c r="K25" s="7"/>
      <c r="L25" s="7"/>
    </row>
    <row r="26" spans="2:12" ht="18" customHeight="1" x14ac:dyDescent="0.2">
      <c r="F26" s="7"/>
      <c r="G26" s="7"/>
      <c r="H26" s="7"/>
      <c r="I26" s="7"/>
      <c r="J26" s="7"/>
      <c r="K26" s="7"/>
      <c r="L26" s="7"/>
    </row>
    <row r="27" spans="2:12" ht="18" customHeight="1" x14ac:dyDescent="0.2">
      <c r="F27" s="7"/>
      <c r="G27" s="7"/>
      <c r="H27" s="7"/>
      <c r="I27" s="7"/>
      <c r="J27" s="7"/>
      <c r="K27" s="7"/>
      <c r="L27" s="7"/>
    </row>
    <row r="28" spans="2:12" ht="18" customHeight="1" x14ac:dyDescent="0.2">
      <c r="F28" s="7"/>
      <c r="G28" s="7"/>
      <c r="H28" s="7"/>
      <c r="I28" s="7"/>
      <c r="J28" s="7"/>
      <c r="K28" s="7"/>
      <c r="L28" s="7"/>
    </row>
    <row r="29" spans="2:12" ht="18" customHeight="1" x14ac:dyDescent="0.2">
      <c r="F29" s="7"/>
      <c r="G29" s="7"/>
      <c r="H29" s="7"/>
      <c r="I29" s="7"/>
      <c r="J29" s="7"/>
      <c r="K29" s="7"/>
      <c r="L29" s="7"/>
    </row>
    <row r="30" spans="2:12" ht="18" customHeight="1" x14ac:dyDescent="0.2">
      <c r="F30" s="7"/>
      <c r="G30" s="7"/>
      <c r="H30" s="7"/>
      <c r="I30" s="7"/>
      <c r="J30" s="7"/>
      <c r="K30" s="7"/>
      <c r="L30" s="7"/>
    </row>
    <row r="31" spans="2:12" ht="18" customHeight="1" x14ac:dyDescent="0.2">
      <c r="F31" s="7"/>
      <c r="G31" s="7"/>
      <c r="H31" s="7"/>
      <c r="I31" s="7"/>
      <c r="J31" s="7"/>
      <c r="K31" s="7"/>
      <c r="L31" s="7"/>
    </row>
    <row r="32" spans="2:12" ht="18" customHeight="1" x14ac:dyDescent="0.2">
      <c r="F32" s="7"/>
      <c r="G32" s="7"/>
      <c r="H32" s="7"/>
      <c r="I32" s="7"/>
      <c r="J32" s="7"/>
      <c r="K32" s="7"/>
      <c r="L32" s="7"/>
    </row>
    <row r="33" spans="6:12" ht="18" customHeight="1" x14ac:dyDescent="0.2">
      <c r="F33" s="7"/>
      <c r="G33" s="7"/>
      <c r="H33" s="7"/>
      <c r="I33" s="7"/>
      <c r="J33" s="7"/>
      <c r="K33" s="7"/>
      <c r="L33" s="7"/>
    </row>
    <row r="34" spans="6:12" ht="18" customHeight="1" x14ac:dyDescent="0.2">
      <c r="F34" s="7"/>
      <c r="G34" s="7"/>
      <c r="H34" s="7"/>
      <c r="I34" s="7"/>
      <c r="J34" s="7"/>
      <c r="K34" s="7"/>
      <c r="L34" s="7"/>
    </row>
    <row r="35" spans="6:12" ht="18" customHeight="1" x14ac:dyDescent="0.2">
      <c r="F35" s="7"/>
      <c r="G35" s="7"/>
      <c r="H35" s="7"/>
      <c r="I35" s="7"/>
      <c r="J35" s="7"/>
      <c r="K35" s="7"/>
      <c r="L35" s="7"/>
    </row>
    <row r="36" spans="6:12" ht="18" customHeight="1" x14ac:dyDescent="0.2">
      <c r="F36" s="7"/>
      <c r="G36" s="7"/>
      <c r="H36" s="7"/>
      <c r="I36" s="7"/>
      <c r="J36" s="7"/>
      <c r="K36" s="7"/>
      <c r="L36" s="7"/>
    </row>
    <row r="37" spans="6:12" ht="18" customHeight="1" x14ac:dyDescent="0.2">
      <c r="F37" s="7"/>
      <c r="G37" s="7"/>
      <c r="H37" s="7"/>
      <c r="I37" s="7"/>
      <c r="J37" s="7"/>
      <c r="K37" s="7"/>
      <c r="L37" s="7"/>
    </row>
    <row r="38" spans="6:12" ht="18" customHeight="1" x14ac:dyDescent="0.2">
      <c r="F38" s="7"/>
      <c r="G38" s="7"/>
      <c r="H38" s="7"/>
      <c r="I38" s="7"/>
      <c r="J38" s="7"/>
      <c r="K38" s="7"/>
      <c r="L38" s="7"/>
    </row>
    <row r="39" spans="6:12" ht="18" customHeight="1" x14ac:dyDescent="0.2">
      <c r="F39" s="7"/>
      <c r="G39" s="7"/>
      <c r="H39" s="7"/>
      <c r="I39" s="7"/>
      <c r="J39" s="7"/>
      <c r="K39" s="7"/>
      <c r="L39" s="7"/>
    </row>
    <row r="40" spans="6:12" ht="18" customHeight="1" x14ac:dyDescent="0.2">
      <c r="F40" s="7"/>
      <c r="G40" s="7"/>
      <c r="H40" s="7"/>
      <c r="I40" s="7"/>
      <c r="J40" s="7"/>
      <c r="K40" s="7"/>
      <c r="L40" s="7"/>
    </row>
    <row r="41" spans="6:12" ht="18" customHeight="1" x14ac:dyDescent="0.2">
      <c r="F41" s="7"/>
      <c r="G41" s="7"/>
      <c r="H41" s="7"/>
      <c r="I41" s="7"/>
      <c r="J41" s="7"/>
      <c r="K41" s="7"/>
      <c r="L41" s="7"/>
    </row>
    <row r="42" spans="6:12" ht="18" customHeight="1" x14ac:dyDescent="0.2">
      <c r="F42" s="7"/>
      <c r="G42" s="7"/>
      <c r="H42" s="7"/>
      <c r="I42" s="7"/>
      <c r="J42" s="7"/>
      <c r="K42" s="7"/>
      <c r="L42" s="7"/>
    </row>
    <row r="43" spans="6:12" ht="18" customHeight="1" x14ac:dyDescent="0.2">
      <c r="F43" s="7"/>
      <c r="G43" s="7"/>
      <c r="H43" s="7"/>
      <c r="I43" s="7"/>
      <c r="J43" s="7"/>
      <c r="K43" s="7"/>
      <c r="L43" s="7"/>
    </row>
    <row r="44" spans="6:12" ht="18" customHeight="1" x14ac:dyDescent="0.2">
      <c r="F44" s="7"/>
      <c r="G44" s="7"/>
      <c r="H44" s="7"/>
      <c r="I44" s="7"/>
      <c r="J44" s="7"/>
      <c r="K44" s="7"/>
      <c r="L44" s="7"/>
    </row>
    <row r="45" spans="6:12" ht="18" customHeight="1" x14ac:dyDescent="0.2">
      <c r="F45" s="7"/>
      <c r="G45" s="7"/>
      <c r="H45" s="7"/>
      <c r="I45" s="7"/>
      <c r="J45" s="7"/>
      <c r="K45" s="7"/>
      <c r="L45" s="7"/>
    </row>
    <row r="46" spans="6:12" ht="18" customHeight="1" x14ac:dyDescent="0.2">
      <c r="F46" s="7"/>
      <c r="G46" s="7"/>
      <c r="H46" s="7"/>
      <c r="I46" s="7"/>
      <c r="J46" s="7"/>
      <c r="K46" s="7"/>
      <c r="L46" s="7"/>
    </row>
    <row r="47" spans="6:12" ht="18" customHeight="1" x14ac:dyDescent="0.2">
      <c r="F47" s="7"/>
      <c r="G47" s="7"/>
      <c r="H47" s="7"/>
      <c r="I47" s="7"/>
      <c r="J47" s="7"/>
      <c r="K47" s="7"/>
      <c r="L47" s="7"/>
    </row>
    <row r="48" spans="6:12" ht="18" customHeight="1" x14ac:dyDescent="0.2">
      <c r="F48" s="7"/>
      <c r="G48" s="7"/>
      <c r="H48" s="7"/>
      <c r="I48" s="7"/>
      <c r="J48" s="7"/>
      <c r="K48" s="7"/>
      <c r="L48" s="7"/>
    </row>
    <row r="49" spans="6:12" ht="18" customHeight="1" x14ac:dyDescent="0.2">
      <c r="F49" s="7"/>
      <c r="G49" s="7"/>
      <c r="H49" s="7"/>
      <c r="I49" s="7"/>
      <c r="J49" s="7"/>
      <c r="K49" s="7"/>
      <c r="L49" s="7"/>
    </row>
    <row r="50" spans="6:12" ht="18" customHeight="1" x14ac:dyDescent="0.2">
      <c r="F50" s="7"/>
      <c r="G50" s="7"/>
      <c r="H50" s="7"/>
      <c r="I50" s="7"/>
      <c r="J50" s="7"/>
      <c r="K50" s="7"/>
      <c r="L50" s="7"/>
    </row>
    <row r="51" spans="6:12" ht="18" customHeight="1" x14ac:dyDescent="0.2">
      <c r="F51" s="7"/>
      <c r="G51" s="7"/>
      <c r="H51" s="7"/>
      <c r="I51" s="7"/>
      <c r="J51" s="7"/>
      <c r="K51" s="7"/>
      <c r="L51" s="7"/>
    </row>
    <row r="52" spans="6:12" ht="18" customHeight="1" x14ac:dyDescent="0.2">
      <c r="F52" s="7"/>
      <c r="G52" s="7"/>
      <c r="H52" s="7"/>
      <c r="I52" s="7"/>
      <c r="J52" s="7"/>
      <c r="K52" s="7"/>
      <c r="L52" s="7"/>
    </row>
    <row r="53" spans="6:12" ht="18" customHeight="1" x14ac:dyDescent="0.2">
      <c r="F53" s="7"/>
      <c r="G53" s="7"/>
      <c r="H53" s="7"/>
      <c r="I53" s="7"/>
      <c r="J53" s="7"/>
      <c r="K53" s="7"/>
      <c r="L53" s="7"/>
    </row>
    <row r="54" spans="6:12" ht="18" customHeight="1" x14ac:dyDescent="0.2">
      <c r="F54" s="7"/>
      <c r="G54" s="7"/>
      <c r="H54" s="7"/>
      <c r="I54" s="7"/>
      <c r="J54" s="7"/>
      <c r="K54" s="7"/>
      <c r="L54" s="7"/>
    </row>
    <row r="55" spans="6:12" ht="18" customHeight="1" x14ac:dyDescent="0.2">
      <c r="F55" s="7"/>
      <c r="G55" s="7"/>
      <c r="H55" s="7"/>
      <c r="I55" s="7"/>
      <c r="J55" s="7"/>
      <c r="K55" s="7"/>
      <c r="L55" s="7"/>
    </row>
    <row r="56" spans="6:12" ht="18" customHeight="1" x14ac:dyDescent="0.2">
      <c r="F56" s="7"/>
      <c r="G56" s="7"/>
      <c r="H56" s="7"/>
      <c r="I56" s="7"/>
      <c r="J56" s="7"/>
      <c r="K56" s="7"/>
      <c r="L56" s="7"/>
    </row>
    <row r="57" spans="6:12" ht="18" customHeight="1" x14ac:dyDescent="0.2">
      <c r="F57" s="7"/>
      <c r="G57" s="7"/>
      <c r="H57" s="7"/>
      <c r="I57" s="7"/>
      <c r="J57" s="7"/>
      <c r="K57" s="7"/>
      <c r="L57" s="7"/>
    </row>
    <row r="58" spans="6:12" ht="18" customHeight="1" x14ac:dyDescent="0.2">
      <c r="F58" s="7"/>
      <c r="G58" s="7"/>
      <c r="H58" s="7"/>
      <c r="I58" s="7"/>
      <c r="J58" s="7"/>
      <c r="K58" s="7"/>
      <c r="L58" s="7"/>
    </row>
    <row r="59" spans="6:12" ht="18" customHeight="1" x14ac:dyDescent="0.2">
      <c r="F59" s="7"/>
      <c r="G59" s="7"/>
      <c r="H59" s="7"/>
      <c r="I59" s="7"/>
      <c r="J59" s="7"/>
      <c r="K59" s="7"/>
      <c r="L59" s="7"/>
    </row>
    <row r="60" spans="6:12" ht="18" customHeight="1" x14ac:dyDescent="0.2">
      <c r="F60" s="7"/>
      <c r="G60" s="7"/>
      <c r="H60" s="7"/>
      <c r="I60" s="7"/>
      <c r="J60" s="7"/>
      <c r="K60" s="7"/>
      <c r="L60" s="7"/>
    </row>
    <row r="61" spans="6:12" ht="18" customHeight="1" x14ac:dyDescent="0.2">
      <c r="F61" s="7"/>
      <c r="G61" s="7"/>
      <c r="H61" s="7"/>
      <c r="I61" s="7"/>
      <c r="J61" s="7"/>
      <c r="K61" s="7"/>
      <c r="L61" s="7"/>
    </row>
    <row r="62" spans="6:12" ht="18" customHeight="1" x14ac:dyDescent="0.2">
      <c r="F62" s="7"/>
      <c r="G62" s="7"/>
      <c r="H62" s="7"/>
      <c r="I62" s="7"/>
      <c r="J62" s="7"/>
      <c r="K62" s="7"/>
      <c r="L62" s="7"/>
    </row>
    <row r="63" spans="6:12" ht="18" customHeight="1" x14ac:dyDescent="0.2">
      <c r="F63" s="7"/>
      <c r="G63" s="7"/>
      <c r="H63" s="7"/>
      <c r="I63" s="7"/>
      <c r="J63" s="7"/>
      <c r="K63" s="7"/>
      <c r="L63" s="7"/>
    </row>
    <row r="64" spans="6:12" ht="18" customHeight="1" x14ac:dyDescent="0.2">
      <c r="F64" s="7"/>
      <c r="G64" s="7"/>
      <c r="H64" s="7"/>
      <c r="I64" s="7"/>
      <c r="J64" s="7"/>
      <c r="K64" s="7"/>
      <c r="L64" s="7"/>
    </row>
    <row r="65" spans="6:12" ht="18" customHeight="1" x14ac:dyDescent="0.2">
      <c r="F65" s="7"/>
      <c r="G65" s="7"/>
      <c r="H65" s="7"/>
      <c r="I65" s="7"/>
      <c r="J65" s="7"/>
      <c r="K65" s="7"/>
      <c r="L65" s="7"/>
    </row>
    <row r="66" spans="6:12" ht="18" customHeight="1" x14ac:dyDescent="0.2">
      <c r="F66" s="7"/>
      <c r="G66" s="7"/>
      <c r="H66" s="7"/>
      <c r="I66" s="7"/>
      <c r="J66" s="7"/>
      <c r="K66" s="7"/>
      <c r="L66" s="7"/>
    </row>
    <row r="67" spans="6:12" ht="18" customHeight="1" x14ac:dyDescent="0.2">
      <c r="F67" s="7"/>
      <c r="G67" s="7"/>
      <c r="H67" s="7"/>
      <c r="I67" s="7"/>
      <c r="J67" s="7"/>
      <c r="K67" s="7"/>
      <c r="L67" s="7"/>
    </row>
    <row r="68" spans="6:12" ht="18" customHeight="1" x14ac:dyDescent="0.2">
      <c r="F68" s="7"/>
      <c r="G68" s="7"/>
      <c r="H68" s="7"/>
      <c r="I68" s="7"/>
      <c r="J68" s="7"/>
      <c r="K68" s="7"/>
      <c r="L68" s="7"/>
    </row>
    <row r="69" spans="6:12" ht="18" customHeight="1" x14ac:dyDescent="0.2">
      <c r="F69" s="7"/>
      <c r="G69" s="7"/>
      <c r="H69" s="7"/>
      <c r="I69" s="7"/>
      <c r="J69" s="7"/>
      <c r="K69" s="7"/>
      <c r="L69" s="7"/>
    </row>
    <row r="70" spans="6:12" ht="18" customHeight="1" x14ac:dyDescent="0.2">
      <c r="F70" s="7"/>
      <c r="G70" s="7"/>
      <c r="H70" s="7"/>
      <c r="I70" s="7"/>
      <c r="J70" s="7"/>
      <c r="K70" s="7"/>
      <c r="L70" s="7"/>
    </row>
    <row r="71" spans="6:12" ht="18" customHeight="1" x14ac:dyDescent="0.2">
      <c r="F71" s="7"/>
      <c r="G71" s="7"/>
      <c r="H71" s="7"/>
      <c r="I71" s="7"/>
      <c r="J71" s="7"/>
      <c r="K71" s="7"/>
      <c r="L71" s="7"/>
    </row>
    <row r="72" spans="6:12" ht="18" customHeight="1" x14ac:dyDescent="0.2">
      <c r="F72" s="7"/>
      <c r="G72" s="7"/>
      <c r="H72" s="7"/>
      <c r="I72" s="7"/>
      <c r="J72" s="7"/>
      <c r="K72" s="7"/>
      <c r="L72" s="7"/>
    </row>
    <row r="73" spans="6:12" ht="18" customHeight="1" x14ac:dyDescent="0.2">
      <c r="F73" s="7"/>
      <c r="G73" s="7"/>
      <c r="H73" s="7"/>
      <c r="I73" s="7"/>
      <c r="J73" s="7"/>
      <c r="K73" s="7"/>
      <c r="L73" s="7"/>
    </row>
    <row r="74" spans="6:12" ht="18" customHeight="1" x14ac:dyDescent="0.2">
      <c r="F74" s="7"/>
      <c r="G74" s="7"/>
      <c r="H74" s="7"/>
      <c r="I74" s="7"/>
      <c r="J74" s="7"/>
      <c r="K74" s="7"/>
      <c r="L74" s="7"/>
    </row>
    <row r="75" spans="6:12" ht="18" customHeight="1" x14ac:dyDescent="0.2">
      <c r="F75" s="7"/>
      <c r="G75" s="7"/>
      <c r="H75" s="7"/>
      <c r="I75" s="7"/>
      <c r="J75" s="7"/>
      <c r="K75" s="7"/>
      <c r="L75" s="7"/>
    </row>
    <row r="76" spans="6:12" ht="18" customHeight="1" x14ac:dyDescent="0.2">
      <c r="F76" s="7"/>
      <c r="G76" s="7"/>
      <c r="H76" s="7"/>
      <c r="I76" s="7"/>
      <c r="J76" s="7"/>
      <c r="K76" s="7"/>
      <c r="L76" s="7"/>
    </row>
    <row r="77" spans="6:12" ht="18" customHeight="1" x14ac:dyDescent="0.2">
      <c r="F77" s="7"/>
      <c r="G77" s="7"/>
      <c r="H77" s="7"/>
      <c r="I77" s="7"/>
      <c r="J77" s="7"/>
      <c r="K77" s="7"/>
      <c r="L77" s="7"/>
    </row>
    <row r="78" spans="6:12" ht="18" customHeight="1" x14ac:dyDescent="0.2">
      <c r="F78" s="7"/>
      <c r="G78" s="7"/>
      <c r="H78" s="7"/>
      <c r="I78" s="7"/>
      <c r="J78" s="7"/>
      <c r="K78" s="7"/>
      <c r="L78" s="7"/>
    </row>
    <row r="79" spans="6:12" ht="18" customHeight="1" x14ac:dyDescent="0.2">
      <c r="F79" s="7"/>
      <c r="G79" s="7"/>
      <c r="H79" s="7"/>
      <c r="I79" s="7"/>
      <c r="J79" s="7"/>
      <c r="K79" s="7"/>
      <c r="L79" s="7"/>
    </row>
    <row r="80" spans="6:12" ht="18" customHeight="1" x14ac:dyDescent="0.2">
      <c r="F80" s="7"/>
      <c r="G80" s="7"/>
      <c r="H80" s="7"/>
      <c r="I80" s="7"/>
      <c r="J80" s="7"/>
      <c r="K80" s="7"/>
      <c r="L80" s="7"/>
    </row>
    <row r="81" spans="6:12" ht="18" customHeight="1" x14ac:dyDescent="0.2">
      <c r="F81" s="7"/>
      <c r="G81" s="7"/>
      <c r="H81" s="7"/>
      <c r="I81" s="7"/>
      <c r="J81" s="7"/>
      <c r="K81" s="7"/>
      <c r="L81" s="7"/>
    </row>
    <row r="82" spans="6:12" ht="18" customHeight="1" x14ac:dyDescent="0.2">
      <c r="F82" s="7"/>
      <c r="G82" s="7"/>
      <c r="H82" s="7"/>
      <c r="I82" s="7"/>
      <c r="J82" s="7"/>
      <c r="K82" s="7"/>
      <c r="L82" s="7"/>
    </row>
    <row r="83" spans="6:12" ht="18" customHeight="1" x14ac:dyDescent="0.2">
      <c r="F83" s="7"/>
      <c r="G83" s="7"/>
      <c r="H83" s="7"/>
      <c r="I83" s="7"/>
      <c r="J83" s="7"/>
      <c r="K83" s="7"/>
      <c r="L83" s="7"/>
    </row>
    <row r="84" spans="6:12" ht="18" customHeight="1" x14ac:dyDescent="0.2">
      <c r="F84" s="7"/>
      <c r="G84" s="7"/>
      <c r="H84" s="7"/>
      <c r="I84" s="7"/>
      <c r="J84" s="7"/>
      <c r="K84" s="7"/>
      <c r="L84" s="7"/>
    </row>
    <row r="85" spans="6:12" ht="18" customHeight="1" x14ac:dyDescent="0.2">
      <c r="F85" s="7"/>
      <c r="G85" s="7"/>
      <c r="H85" s="7"/>
      <c r="I85" s="7"/>
      <c r="J85" s="7"/>
      <c r="K85" s="7"/>
      <c r="L85" s="7"/>
    </row>
    <row r="86" spans="6:12" ht="18" customHeight="1" x14ac:dyDescent="0.2">
      <c r="F86" s="7"/>
      <c r="G86" s="7"/>
      <c r="H86" s="7"/>
      <c r="I86" s="7"/>
      <c r="J86" s="7"/>
      <c r="K86" s="7"/>
      <c r="L86" s="7"/>
    </row>
    <row r="87" spans="6:12" ht="18" customHeight="1" x14ac:dyDescent="0.2">
      <c r="F87" s="7"/>
      <c r="G87" s="7"/>
      <c r="H87" s="7"/>
      <c r="I87" s="7"/>
      <c r="J87" s="7"/>
      <c r="K87" s="7"/>
      <c r="L87" s="7"/>
    </row>
    <row r="88" spans="6:12" ht="18" customHeight="1" x14ac:dyDescent="0.2">
      <c r="F88" s="7"/>
      <c r="G88" s="7"/>
      <c r="H88" s="7"/>
      <c r="I88" s="7"/>
      <c r="J88" s="7"/>
      <c r="K88" s="7"/>
      <c r="L88" s="7"/>
    </row>
    <row r="89" spans="6:12" ht="18" customHeight="1" x14ac:dyDescent="0.2">
      <c r="F89" s="7"/>
      <c r="G89" s="7"/>
      <c r="H89" s="7"/>
      <c r="I89" s="7"/>
      <c r="J89" s="7"/>
      <c r="K89" s="7"/>
      <c r="L89" s="7"/>
    </row>
    <row r="90" spans="6:12" ht="18" customHeight="1" x14ac:dyDescent="0.2">
      <c r="F90" s="7"/>
      <c r="G90" s="7"/>
      <c r="H90" s="7"/>
      <c r="I90" s="7"/>
      <c r="J90" s="7"/>
      <c r="K90" s="7"/>
      <c r="L90" s="7"/>
    </row>
    <row r="91" spans="6:12" ht="18" customHeight="1" x14ac:dyDescent="0.2">
      <c r="F91" s="7"/>
      <c r="G91" s="7"/>
      <c r="H91" s="7"/>
      <c r="I91" s="7"/>
      <c r="J91" s="7"/>
      <c r="K91" s="7"/>
      <c r="L91" s="7"/>
    </row>
    <row r="92" spans="6:12" ht="18" customHeight="1" x14ac:dyDescent="0.2">
      <c r="F92" s="7"/>
      <c r="G92" s="7"/>
      <c r="H92" s="7"/>
      <c r="I92" s="7"/>
      <c r="J92" s="7"/>
      <c r="K92" s="7"/>
      <c r="L92" s="7"/>
    </row>
    <row r="93" spans="6:12" ht="18" customHeight="1" x14ac:dyDescent="0.2">
      <c r="F93" s="7"/>
      <c r="G93" s="7"/>
      <c r="H93" s="7"/>
      <c r="I93" s="7"/>
      <c r="J93" s="7"/>
      <c r="K93" s="7"/>
      <c r="L93" s="7"/>
    </row>
    <row r="94" spans="6:12" ht="18" customHeight="1" x14ac:dyDescent="0.2">
      <c r="F94" s="7"/>
      <c r="G94" s="7"/>
      <c r="H94" s="7"/>
      <c r="I94" s="7"/>
      <c r="J94" s="7"/>
      <c r="K94" s="7"/>
      <c r="L94" s="7"/>
    </row>
    <row r="95" spans="6:12" ht="18" customHeight="1" x14ac:dyDescent="0.2">
      <c r="F95" s="7"/>
      <c r="G95" s="7"/>
      <c r="H95" s="7"/>
      <c r="I95" s="7"/>
      <c r="J95" s="7"/>
      <c r="K95" s="7"/>
      <c r="L95" s="7"/>
    </row>
    <row r="96" spans="6:12" ht="18" customHeight="1" x14ac:dyDescent="0.2">
      <c r="F96" s="7"/>
      <c r="G96" s="7"/>
      <c r="H96" s="7"/>
      <c r="I96" s="7"/>
      <c r="J96" s="7"/>
      <c r="K96" s="7"/>
      <c r="L96" s="7"/>
    </row>
    <row r="97" spans="6:12" ht="18" customHeight="1" x14ac:dyDescent="0.2">
      <c r="F97" s="7"/>
      <c r="G97" s="7"/>
      <c r="H97" s="7"/>
      <c r="I97" s="7"/>
      <c r="J97" s="7"/>
      <c r="K97" s="7"/>
      <c r="L97" s="7"/>
    </row>
    <row r="98" spans="6:12" ht="18" customHeight="1" x14ac:dyDescent="0.2">
      <c r="F98" s="7"/>
      <c r="G98" s="7"/>
      <c r="H98" s="7"/>
      <c r="I98" s="7"/>
      <c r="J98" s="7"/>
      <c r="K98" s="7"/>
      <c r="L98" s="7"/>
    </row>
    <row r="99" spans="6:12" ht="18" customHeight="1" x14ac:dyDescent="0.2">
      <c r="F99" s="7"/>
      <c r="G99" s="7"/>
      <c r="H99" s="7"/>
      <c r="I99" s="7"/>
      <c r="J99" s="7"/>
      <c r="K99" s="7"/>
      <c r="L99" s="7"/>
    </row>
    <row r="100" spans="6:12" ht="18" customHeight="1" x14ac:dyDescent="0.2">
      <c r="F100" s="7"/>
      <c r="G100" s="7"/>
      <c r="H100" s="7"/>
      <c r="I100" s="7"/>
      <c r="J100" s="7"/>
      <c r="K100" s="7"/>
      <c r="L100" s="7"/>
    </row>
    <row r="101" spans="6:12" ht="18" customHeight="1" x14ac:dyDescent="0.2">
      <c r="F101" s="7"/>
      <c r="G101" s="7"/>
      <c r="H101" s="7"/>
      <c r="I101" s="7"/>
      <c r="J101" s="7"/>
      <c r="K101" s="7"/>
      <c r="L101" s="7"/>
    </row>
    <row r="102" spans="6:12" ht="18" customHeight="1" x14ac:dyDescent="0.2">
      <c r="F102" s="7"/>
      <c r="G102" s="7"/>
      <c r="H102" s="7"/>
      <c r="I102" s="7"/>
      <c r="J102" s="7"/>
      <c r="K102" s="7"/>
      <c r="L102" s="7"/>
    </row>
    <row r="103" spans="6:12" ht="18" customHeight="1" x14ac:dyDescent="0.2">
      <c r="F103" s="7"/>
      <c r="G103" s="7"/>
      <c r="H103" s="7"/>
      <c r="I103" s="7"/>
      <c r="J103" s="7"/>
      <c r="K103" s="7"/>
      <c r="L103" s="7"/>
    </row>
    <row r="104" spans="6:12" ht="18" customHeight="1" x14ac:dyDescent="0.2">
      <c r="F104" s="7"/>
      <c r="G104" s="7"/>
      <c r="H104" s="7"/>
      <c r="I104" s="7"/>
      <c r="J104" s="7"/>
      <c r="K104" s="7"/>
      <c r="L104" s="7"/>
    </row>
    <row r="105" spans="6:12" ht="18" customHeight="1" x14ac:dyDescent="0.2">
      <c r="F105" s="7"/>
      <c r="G105" s="7"/>
      <c r="H105" s="7"/>
      <c r="I105" s="7"/>
      <c r="J105" s="7"/>
      <c r="K105" s="7"/>
      <c r="L105" s="7"/>
    </row>
    <row r="106" spans="6:12" ht="18" customHeight="1" x14ac:dyDescent="0.2">
      <c r="F106" s="7"/>
      <c r="G106" s="7"/>
      <c r="H106" s="7"/>
      <c r="I106" s="7"/>
      <c r="J106" s="7"/>
      <c r="K106" s="7"/>
      <c r="L106" s="7"/>
    </row>
  </sheetData>
  <sheetProtection algorithmName="SHA-512" hashValue="1yhqLTCWwLuKEhug1sTxnyroMca8CveKxLDq1SEKU/LvyEku6K/jwa3Avgmkcw8x+0PQ0+cYr8YeCRIDaTHV5g==" saltValue="GCzydjvbSxuUgVQN7jFovQ==" spinCount="100000" sheet="1" objects="1" scenarios="1" selectLockedCells="1"/>
  <pageMargins left="0.7" right="0.7" top="0.75" bottom="0.75" header="0.3" footer="0.3"/>
  <ignoredErrors>
    <ignoredError sqref="J4" evalError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Sforzo Nyy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Enrico Borellini</dc:creator>
  <cp:lastModifiedBy>Enrico Borellini</cp:lastModifiedBy>
  <dcterms:created xsi:type="dcterms:W3CDTF">2026-04-13T16:37:20Z</dcterms:created>
  <dcterms:modified xsi:type="dcterms:W3CDTF">2026-04-19T08:33:03Z</dcterms:modified>
</cp:coreProperties>
</file>